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externalReferences>
    <externalReference r:id="rId2"/>
  </externalReferences>
  <definedNames>
    <definedName name="Date_span">#REF!</definedName>
    <definedName name="DRG_Number">#REF!</definedName>
    <definedName name="Outlier_Indicator">[1]Sheet1!$A$1:$A$4</definedName>
    <definedName name="Prov_Number">#REF!</definedName>
  </definedNames>
  <calcPr calcId="145621"/>
</workbook>
</file>

<file path=xl/calcChain.xml><?xml version="1.0" encoding="utf-8"?>
<calcChain xmlns="http://schemas.openxmlformats.org/spreadsheetml/2006/main">
  <c r="C5" i="1" l="1"/>
  <c r="D12" i="1"/>
  <c r="N36" i="1" s="1"/>
  <c r="N38" i="1" s="1"/>
  <c r="N39" i="1" s="1"/>
  <c r="N42" i="1" s="1"/>
  <c r="D13" i="1"/>
  <c r="N31" i="1" s="1"/>
  <c r="F28" i="1"/>
  <c r="F29" i="1"/>
  <c r="F31" i="1" s="1"/>
  <c r="N28" i="1" s="1"/>
  <c r="N29" i="1"/>
  <c r="N30" i="1" s="1"/>
  <c r="N32" i="1"/>
  <c r="N47" i="1" s="1"/>
  <c r="F37" i="1"/>
  <c r="N37" i="1"/>
  <c r="F38" i="1"/>
  <c r="F39" i="1"/>
  <c r="F40" i="1"/>
  <c r="F42" i="1" s="1"/>
  <c r="F45" i="1" s="1"/>
  <c r="F41" i="1"/>
  <c r="N48" i="1"/>
  <c r="N50" i="1"/>
  <c r="N51" i="1"/>
  <c r="K10" i="1" s="1"/>
  <c r="N49" i="1" l="1"/>
</calcChain>
</file>

<file path=xl/sharedStrings.xml><?xml version="1.0" encoding="utf-8"?>
<sst xmlns="http://schemas.openxmlformats.org/spreadsheetml/2006/main" count="68" uniqueCount="59">
  <si>
    <t xml:space="preserve">Final Payment </t>
  </si>
  <si>
    <t>+</t>
  </si>
  <si>
    <t>ALC Amount</t>
  </si>
  <si>
    <t>Cost Outlier Payment</t>
  </si>
  <si>
    <t>Blood Charges</t>
  </si>
  <si>
    <t>Standard DRG Payment or Transfer/Same Day Payment</t>
  </si>
  <si>
    <t>Final Formula:</t>
  </si>
  <si>
    <t>Outlier Payment</t>
  </si>
  <si>
    <t>X</t>
  </si>
  <si>
    <t>Marginal Cost Percentage</t>
  </si>
  <si>
    <t>-</t>
  </si>
  <si>
    <t>Less Outlier Threshold Amount</t>
  </si>
  <si>
    <t>x</t>
  </si>
  <si>
    <t>NF Rate:</t>
  </si>
  <si>
    <t>Cost</t>
  </si>
  <si>
    <t>ALC Days Over Limit (lesser of Days over limit, and total eligible ALC Days)</t>
  </si>
  <si>
    <t>CCR:</t>
  </si>
  <si>
    <t>Days Over Limit</t>
  </si>
  <si>
    <t>Days not in Facility, Subacute Care and Transportation Charges (18x, 19x &amp; 54x)</t>
  </si>
  <si>
    <t>Day Outlier Limit</t>
  </si>
  <si>
    <t>Total Charges:</t>
  </si>
  <si>
    <t>Total Length of Stay</t>
  </si>
  <si>
    <t>ALC Formula:</t>
  </si>
  <si>
    <t>(HIGH) Calculate Payment Formula:</t>
  </si>
  <si>
    <t xml:space="preserve">Transfer/Same Day </t>
  </si>
  <si>
    <t>Number of Eligible Acute Days</t>
  </si>
  <si>
    <t>Standard DRG Payment</t>
  </si>
  <si>
    <t>DRG Daily Rate</t>
  </si>
  <si>
    <t>/</t>
  </si>
  <si>
    <t>ALOS</t>
  </si>
  <si>
    <t>* DRG Weight</t>
  </si>
  <si>
    <t>Final Rate</t>
  </si>
  <si>
    <t>Transfer/Same Day Stay Formula:</t>
  </si>
  <si>
    <t>Inlier DRG Payment Formula:</t>
  </si>
  <si>
    <t>pulls from O20</t>
  </si>
  <si>
    <t>Cost to Charge Ratio (CCR):</t>
  </si>
  <si>
    <t>pulls from O22</t>
  </si>
  <si>
    <t>Final Hospital Rate:</t>
  </si>
  <si>
    <t>Average Length of Stay</t>
  </si>
  <si>
    <t>Cost Outlier Threshold or Limit:</t>
  </si>
  <si>
    <t>DRG Weight:</t>
  </si>
  <si>
    <t>Total Eligible Acute Days on Claim</t>
  </si>
  <si>
    <t>Total Eligible ALC days</t>
  </si>
  <si>
    <t>Cutback Days on Claim</t>
  </si>
  <si>
    <t>Final Medicaid Payment:</t>
  </si>
  <si>
    <t>Acute Days on Claim</t>
  </si>
  <si>
    <t>ICF Days on Claim</t>
  </si>
  <si>
    <t>SNF Days on Claim</t>
  </si>
  <si>
    <t>Date of Discharge:</t>
  </si>
  <si>
    <t>Charges for Revenue Codes 381, 382, &amp; 383</t>
  </si>
  <si>
    <t>Outlier Indicator:</t>
  </si>
  <si>
    <t xml:space="preserve">Charges for Revenue Codes 18x, 19x &amp; 54x </t>
  </si>
  <si>
    <t>DRG Description (optional)</t>
  </si>
  <si>
    <t>DRG:</t>
  </si>
  <si>
    <t>Populate all HIGHLIGHTED cells with correct information to Calculate Final Medicaid Payment 
Please visit NJMMIS.com (Rate and Code Information) for the current values.</t>
  </si>
  <si>
    <t>Billed Charges:</t>
  </si>
  <si>
    <t>Name of Facility (optional)</t>
  </si>
  <si>
    <t>Hospital:</t>
  </si>
  <si>
    <t>DRG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</si>
</sst>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0.0000"/>
    <numFmt numFmtId="167" formatCode="_(* #,##0.00000_);_(* \(#,##0.00000\);_(* &quot;-&quot;??_);_(@_)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44" fontId="2" fillId="2" borderId="5" xfId="2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3" fillId="2" borderId="0" xfId="0" applyFont="1" applyFill="1" applyBorder="1" applyProtection="1"/>
    <xf numFmtId="0" fontId="0" fillId="2" borderId="6" xfId="0" applyFill="1" applyBorder="1" applyProtection="1"/>
    <xf numFmtId="164" fontId="0" fillId="2" borderId="5" xfId="0" applyNumberForma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164" fontId="0" fillId="2" borderId="0" xfId="0" applyNumberFormat="1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Protection="1"/>
    <xf numFmtId="44" fontId="2" fillId="3" borderId="5" xfId="2" applyFont="1" applyFill="1" applyBorder="1" applyProtection="1"/>
    <xf numFmtId="0" fontId="3" fillId="3" borderId="0" xfId="0" applyFont="1" applyFill="1" applyBorder="1" applyProtection="1"/>
    <xf numFmtId="0" fontId="0" fillId="0" borderId="0" xfId="0" applyBorder="1" applyProtection="1"/>
    <xf numFmtId="9" fontId="0" fillId="3" borderId="5" xfId="0" applyNumberFormat="1" applyFill="1" applyBorder="1" applyProtection="1"/>
    <xf numFmtId="0" fontId="0" fillId="3" borderId="0" xfId="0" applyFill="1" applyBorder="1" applyAlignment="1" applyProtection="1">
      <alignment horizontal="right"/>
    </xf>
    <xf numFmtId="164" fontId="0" fillId="3" borderId="10" xfId="0" applyNumberFormat="1" applyFill="1" applyBorder="1" applyProtection="1"/>
    <xf numFmtId="0" fontId="3" fillId="0" borderId="0" xfId="0" applyFont="1" applyProtection="1"/>
    <xf numFmtId="164" fontId="0" fillId="3" borderId="11" xfId="0" applyNumberFormat="1" applyFill="1" applyBorder="1" applyProtection="1"/>
    <xf numFmtId="164" fontId="0" fillId="4" borderId="5" xfId="0" applyNumberFormat="1" applyFill="1" applyBorder="1" applyProtection="1"/>
    <xf numFmtId="164" fontId="0" fillId="3" borderId="0" xfId="0" applyNumberFormat="1" applyFill="1" applyBorder="1" applyProtection="1"/>
    <xf numFmtId="165" fontId="0" fillId="3" borderId="11" xfId="0" applyNumberFormat="1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3" fillId="3" borderId="9" xfId="0" applyFont="1" applyFill="1" applyBorder="1" applyProtection="1"/>
    <xf numFmtId="2" fontId="0" fillId="3" borderId="8" xfId="0" applyNumberFormat="1" applyFill="1" applyBorder="1" applyProtection="1"/>
    <xf numFmtId="165" fontId="0" fillId="0" borderId="13" xfId="0" applyNumberFormat="1" applyBorder="1" applyProtection="1"/>
    <xf numFmtId="0" fontId="3" fillId="0" borderId="0" xfId="0" applyFont="1" applyBorder="1" applyProtection="1"/>
    <xf numFmtId="2" fontId="0" fillId="3" borderId="0" xfId="0" applyNumberFormat="1" applyFill="1" applyBorder="1" applyProtection="1"/>
    <xf numFmtId="0" fontId="0" fillId="3" borderId="5" xfId="0" applyFill="1" applyBorder="1" applyProtection="1"/>
    <xf numFmtId="44" fontId="2" fillId="3" borderId="5" xfId="2" applyFont="1" applyFill="1" applyBorder="1" applyAlignment="1" applyProtection="1">
      <alignment horizontal="right"/>
    </xf>
    <xf numFmtId="164" fontId="2" fillId="0" borderId="0" xfId="0" applyNumberFormat="1" applyFont="1" applyBorder="1" applyProtection="1"/>
    <xf numFmtId="166" fontId="0" fillId="5" borderId="5" xfId="0" applyNumberFormat="1" applyFill="1" applyBorder="1" applyProtection="1"/>
    <xf numFmtId="2" fontId="0" fillId="5" borderId="0" xfId="0" applyNumberFormat="1" applyFill="1" applyBorder="1" applyProtection="1"/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0" fillId="0" borderId="0" xfId="0" applyBorder="1"/>
    <xf numFmtId="165" fontId="0" fillId="0" borderId="0" xfId="0" applyNumberFormat="1" applyFill="1" applyProtection="1">
      <protection locked="0"/>
    </xf>
    <xf numFmtId="0" fontId="4" fillId="0" borderId="0" xfId="0" applyFont="1"/>
    <xf numFmtId="167" fontId="2" fillId="5" borderId="14" xfId="1" applyNumberFormat="1" applyFont="1" applyFill="1" applyBorder="1" applyProtection="1">
      <protection locked="0"/>
    </xf>
    <xf numFmtId="44" fontId="2" fillId="5" borderId="14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5" borderId="14" xfId="0" applyFont="1" applyFill="1" applyBorder="1" applyProtection="1">
      <protection locked="0"/>
    </xf>
    <xf numFmtId="0" fontId="0" fillId="3" borderId="17" xfId="0" applyFill="1" applyBorder="1" applyProtection="1"/>
    <xf numFmtId="0" fontId="3" fillId="3" borderId="18" xfId="0" applyFont="1" applyFill="1" applyBorder="1" applyProtection="1"/>
    <xf numFmtId="0" fontId="3" fillId="3" borderId="19" xfId="0" applyFont="1" applyFill="1" applyBorder="1" applyProtection="1"/>
    <xf numFmtId="0" fontId="0" fillId="3" borderId="20" xfId="0" applyFill="1" applyBorder="1" applyProtection="1"/>
    <xf numFmtId="0" fontId="3" fillId="3" borderId="21" xfId="0" applyFont="1" applyFill="1" applyBorder="1" applyProtection="1"/>
    <xf numFmtId="0" fontId="3" fillId="3" borderId="22" xfId="0" applyFont="1" applyFill="1" applyBorder="1" applyProtection="1"/>
    <xf numFmtId="0" fontId="0" fillId="0" borderId="18" xfId="0" applyBorder="1" applyProtection="1"/>
    <xf numFmtId="0" fontId="3" fillId="0" borderId="23" xfId="0" applyFont="1" applyFill="1" applyBorder="1" applyProtection="1"/>
    <xf numFmtId="0" fontId="3" fillId="0" borderId="19" xfId="0" applyFont="1" applyFill="1" applyBorder="1" applyProtection="1"/>
    <xf numFmtId="0" fontId="7" fillId="0" borderId="0" xfId="0" applyFont="1"/>
    <xf numFmtId="0" fontId="2" fillId="0" borderId="26" xfId="0" applyFont="1" applyFill="1" applyBorder="1" applyProtection="1"/>
    <xf numFmtId="0" fontId="3" fillId="3" borderId="2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2" fillId="0" borderId="14" xfId="0" applyFont="1" applyFill="1" applyBorder="1" applyProtection="1"/>
    <xf numFmtId="0" fontId="0" fillId="3" borderId="28" xfId="0" applyFill="1" applyBorder="1" applyProtection="1"/>
    <xf numFmtId="0" fontId="3" fillId="3" borderId="28" xfId="0" applyFont="1" applyFill="1" applyBorder="1" applyProtection="1"/>
    <xf numFmtId="0" fontId="3" fillId="3" borderId="29" xfId="0" applyFont="1" applyFill="1" applyBorder="1" applyProtection="1"/>
    <xf numFmtId="0" fontId="3" fillId="3" borderId="30" xfId="0" applyFont="1" applyFill="1" applyBorder="1" applyProtection="1"/>
    <xf numFmtId="0" fontId="3" fillId="3" borderId="31" xfId="0" applyFont="1" applyFill="1" applyBorder="1" applyProtection="1"/>
    <xf numFmtId="0" fontId="2" fillId="5" borderId="32" xfId="0" applyFont="1" applyFill="1" applyBorder="1" applyProtection="1">
      <protection locked="0"/>
    </xf>
    <xf numFmtId="0" fontId="0" fillId="3" borderId="24" xfId="0" applyFill="1" applyBorder="1" applyProtection="1"/>
    <xf numFmtId="0" fontId="0" fillId="0" borderId="0" xfId="0" quotePrefix="1"/>
    <xf numFmtId="0" fontId="0" fillId="0" borderId="0" xfId="0" applyFill="1" applyProtection="1">
      <protection locked="0"/>
    </xf>
    <xf numFmtId="14" fontId="2" fillId="5" borderId="33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wrapText="1"/>
    </xf>
    <xf numFmtId="0" fontId="9" fillId="5" borderId="36" xfId="0" applyFont="1" applyFill="1" applyBorder="1" applyAlignment="1" applyProtection="1">
      <alignment horizontal="centerContinuous" vertical="center" wrapText="1"/>
      <protection locked="0"/>
    </xf>
    <xf numFmtId="0" fontId="3" fillId="0" borderId="37" xfId="0" applyFont="1" applyBorder="1" applyAlignment="1" applyProtection="1">
      <alignment wrapText="1"/>
    </xf>
    <xf numFmtId="49" fontId="2" fillId="5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center"/>
    </xf>
    <xf numFmtId="49" fontId="2" fillId="5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center"/>
    </xf>
    <xf numFmtId="0" fontId="6" fillId="0" borderId="0" xfId="0" applyFont="1"/>
    <xf numFmtId="0" fontId="3" fillId="0" borderId="25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0" fillId="3" borderId="0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164" fontId="2" fillId="5" borderId="35" xfId="0" applyNumberFormat="1" applyFont="1" applyFill="1" applyBorder="1" applyAlignment="1" applyProtection="1">
      <alignment horizontal="center"/>
      <protection locked="0"/>
    </xf>
    <xf numFmtId="164" fontId="2" fillId="5" borderId="33" xfId="0" applyNumberFormat="1" applyFont="1" applyFill="1" applyBorder="1" applyAlignment="1" applyProtection="1">
      <alignment horizontal="center"/>
      <protection locked="0"/>
    </xf>
    <xf numFmtId="0" fontId="6" fillId="6" borderId="9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164" fontId="5" fillId="6" borderId="9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164" fontId="2" fillId="5" borderId="39" xfId="0" applyNumberFormat="1" applyFont="1" applyFill="1" applyBorder="1" applyAlignment="1" applyProtection="1">
      <alignment horizontal="center"/>
      <protection locked="0"/>
    </xf>
    <xf numFmtId="164" fontId="2" fillId="5" borderId="38" xfId="0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>
      <alignment horizontal="left" vertical="top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wrapText="1"/>
    </xf>
    <xf numFmtId="0" fontId="3" fillId="5" borderId="40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18" xfId="3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lovell\AppData\Local\Microsoft\Windows\Temporary%20Internet%20Files\Content.Outlook\9SYS3EGG\ManualNJPaymentCalculat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Calculator"/>
      <sheetName val="Sheet1"/>
    </sheetNames>
    <sheetDataSet>
      <sheetData sheetId="0"/>
      <sheetData sheetId="1">
        <row r="1">
          <cell r="A1" t="str">
            <v>H</v>
          </cell>
          <cell r="B1" t="str">
            <v>HIGH OUTLIER</v>
          </cell>
        </row>
        <row r="2">
          <cell r="A2" t="str">
            <v>I</v>
          </cell>
          <cell r="B2" t="str">
            <v>INLIER</v>
          </cell>
        </row>
        <row r="3">
          <cell r="A3" t="str">
            <v>T</v>
          </cell>
          <cell r="B3" t="str">
            <v>TRANSFER</v>
          </cell>
        </row>
        <row r="4">
          <cell r="A4" t="str">
            <v>S</v>
          </cell>
          <cell r="B4" t="str">
            <v>SAME DAY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80" zoomScaleNormal="80" workbookViewId="0"/>
  </sheetViews>
  <sheetFormatPr defaultRowHeight="12.75" x14ac:dyDescent="0.2"/>
  <cols>
    <col min="1" max="1" width="11.85546875" customWidth="1"/>
    <col min="2" max="2" width="17.5703125" customWidth="1"/>
    <col min="3" max="3" width="6.42578125" customWidth="1"/>
    <col min="4" max="4" width="13.42578125" customWidth="1"/>
    <col min="5" max="5" width="32.7109375" customWidth="1"/>
    <col min="6" max="6" width="15.7109375" customWidth="1"/>
    <col min="7" max="7" width="7.140625" customWidth="1"/>
    <col min="8" max="8" width="2.5703125" customWidth="1"/>
    <col min="9" max="9" width="15.28515625" customWidth="1"/>
    <col min="10" max="10" width="5.140625" customWidth="1"/>
    <col min="11" max="16" width="11" customWidth="1"/>
  </cols>
  <sheetData>
    <row r="1" spans="1:15" ht="20.25" x14ac:dyDescent="0.3">
      <c r="A1" s="87" t="s">
        <v>58</v>
      </c>
      <c r="F1" s="117"/>
      <c r="G1" s="117"/>
    </row>
    <row r="2" spans="1:15" ht="3.75" customHeight="1" thickBot="1" x14ac:dyDescent="0.25"/>
    <row r="3" spans="1:15" ht="28.5" customHeight="1" thickBot="1" x14ac:dyDescent="0.3">
      <c r="A3" s="86" t="s">
        <v>57</v>
      </c>
      <c r="B3" s="85"/>
      <c r="C3" s="118" t="s">
        <v>56</v>
      </c>
      <c r="D3" s="119"/>
      <c r="E3" s="120"/>
      <c r="F3" s="121" t="s">
        <v>55</v>
      </c>
      <c r="G3" s="122"/>
      <c r="H3" s="123">
        <v>0</v>
      </c>
      <c r="I3" s="124"/>
      <c r="K3" s="125" t="s">
        <v>54</v>
      </c>
      <c r="L3" s="125"/>
      <c r="M3" s="125"/>
      <c r="N3" s="125"/>
      <c r="O3" s="125"/>
    </row>
    <row r="4" spans="1:15" ht="28.5" customHeight="1" thickBot="1" x14ac:dyDescent="0.3">
      <c r="A4" s="84" t="s">
        <v>53</v>
      </c>
      <c r="B4" s="83"/>
      <c r="C4" s="126" t="s">
        <v>52</v>
      </c>
      <c r="D4" s="127"/>
      <c r="E4" s="128"/>
      <c r="F4" s="129" t="s">
        <v>51</v>
      </c>
      <c r="G4" s="130"/>
      <c r="H4" s="123">
        <v>0</v>
      </c>
      <c r="I4" s="124"/>
      <c r="K4" s="125"/>
      <c r="L4" s="125"/>
      <c r="M4" s="125"/>
      <c r="N4" s="125"/>
      <c r="O4" s="125"/>
    </row>
    <row r="5" spans="1:15" ht="28.5" customHeight="1" thickBot="1" x14ac:dyDescent="0.3">
      <c r="A5" s="82" t="s">
        <v>50</v>
      </c>
      <c r="B5" s="81"/>
      <c r="C5" s="131" t="e">
        <f>VLOOKUP(B5,[1]Sheet1!A1:B4,2,FALSE)</f>
        <v>#N/A</v>
      </c>
      <c r="D5" s="132"/>
      <c r="E5" s="133"/>
      <c r="F5" s="134" t="s">
        <v>49</v>
      </c>
      <c r="G5" s="135"/>
      <c r="H5" s="96">
        <v>0</v>
      </c>
      <c r="I5" s="97"/>
      <c r="K5" s="125"/>
      <c r="L5" s="125"/>
      <c r="M5" s="125"/>
      <c r="N5" s="125"/>
      <c r="O5" s="125"/>
    </row>
    <row r="6" spans="1:15" ht="28.5" customHeight="1" thickBot="1" x14ac:dyDescent="0.3">
      <c r="A6" s="80" t="s">
        <v>48</v>
      </c>
      <c r="B6" s="79"/>
      <c r="K6" s="125"/>
      <c r="L6" s="125"/>
      <c r="M6" s="125"/>
      <c r="N6" s="125"/>
      <c r="O6" s="125"/>
    </row>
    <row r="7" spans="1:15" ht="13.5" thickBot="1" x14ac:dyDescent="0.25">
      <c r="A7" s="78"/>
      <c r="B7" s="77"/>
    </row>
    <row r="8" spans="1:15" ht="15.75" x14ac:dyDescent="0.25">
      <c r="A8" s="61" t="s">
        <v>47</v>
      </c>
      <c r="B8" s="60"/>
      <c r="C8" s="76"/>
      <c r="D8" s="75"/>
    </row>
    <row r="9" spans="1:15" ht="16.5" thickBot="1" x14ac:dyDescent="0.3">
      <c r="A9" s="74" t="s">
        <v>46</v>
      </c>
      <c r="B9" s="73"/>
      <c r="C9" s="70"/>
      <c r="D9" s="55"/>
    </row>
    <row r="10" spans="1:15" ht="15.75" x14ac:dyDescent="0.25">
      <c r="A10" s="74" t="s">
        <v>45</v>
      </c>
      <c r="B10" s="73"/>
      <c r="C10" s="70"/>
      <c r="D10" s="55"/>
      <c r="H10" s="98" t="s">
        <v>44</v>
      </c>
      <c r="I10" s="99"/>
      <c r="J10" s="100"/>
      <c r="K10" s="107" t="str">
        <f>N51</f>
        <v>DENIED</v>
      </c>
      <c r="L10" s="108"/>
      <c r="M10" s="109"/>
    </row>
    <row r="11" spans="1:15" ht="15.75" x14ac:dyDescent="0.25">
      <c r="A11" s="74" t="s">
        <v>43</v>
      </c>
      <c r="B11" s="73"/>
      <c r="C11" s="70"/>
      <c r="D11" s="55"/>
      <c r="H11" s="101"/>
      <c r="I11" s="102"/>
      <c r="J11" s="103"/>
      <c r="K11" s="110"/>
      <c r="L11" s="111"/>
      <c r="M11" s="112"/>
    </row>
    <row r="12" spans="1:15" ht="15.75" x14ac:dyDescent="0.25">
      <c r="A12" s="72" t="s">
        <v>42</v>
      </c>
      <c r="B12" s="71"/>
      <c r="C12" s="70"/>
      <c r="D12" s="69">
        <f>D8+D9</f>
        <v>0</v>
      </c>
      <c r="H12" s="101"/>
      <c r="I12" s="102"/>
      <c r="J12" s="103"/>
      <c r="K12" s="110"/>
      <c r="L12" s="111"/>
      <c r="M12" s="112"/>
    </row>
    <row r="13" spans="1:15" ht="16.5" thickBot="1" x14ac:dyDescent="0.3">
      <c r="A13" s="68" t="s">
        <v>41</v>
      </c>
      <c r="B13" s="67"/>
      <c r="C13" s="14"/>
      <c r="D13" s="66">
        <f>D10-D11</f>
        <v>0</v>
      </c>
      <c r="H13" s="101"/>
      <c r="I13" s="102"/>
      <c r="J13" s="103"/>
      <c r="K13" s="110"/>
      <c r="L13" s="111"/>
      <c r="M13" s="112"/>
    </row>
    <row r="14" spans="1:15" ht="13.5" thickBot="1" x14ac:dyDescent="0.25">
      <c r="A14" s="4"/>
      <c r="B14" s="4"/>
      <c r="C14" s="4"/>
      <c r="H14" s="101"/>
      <c r="I14" s="102"/>
      <c r="J14" s="103"/>
      <c r="K14" s="113"/>
      <c r="L14" s="111"/>
      <c r="M14" s="112"/>
    </row>
    <row r="15" spans="1:15" ht="16.5" thickBot="1" x14ac:dyDescent="0.3">
      <c r="A15" s="88" t="s">
        <v>40</v>
      </c>
      <c r="B15" s="89"/>
      <c r="C15" s="90"/>
      <c r="D15" s="52"/>
      <c r="E15" s="65"/>
      <c r="F15" s="50"/>
      <c r="H15" s="104"/>
      <c r="I15" s="105"/>
      <c r="J15" s="106"/>
      <c r="K15" s="114"/>
      <c r="L15" s="115"/>
      <c r="M15" s="116"/>
    </row>
    <row r="16" spans="1:15" ht="16.5" thickBot="1" x14ac:dyDescent="0.3">
      <c r="A16" s="64" t="s">
        <v>39</v>
      </c>
      <c r="B16" s="63"/>
      <c r="C16" s="62"/>
      <c r="D16" s="53"/>
      <c r="F16" s="50"/>
    </row>
    <row r="17" spans="1:15" ht="15.75" x14ac:dyDescent="0.25">
      <c r="A17" s="61" t="s">
        <v>38</v>
      </c>
      <c r="B17" s="60"/>
      <c r="C17" s="59"/>
      <c r="D17" s="55"/>
    </row>
    <row r="18" spans="1:15" ht="16.5" thickBot="1" x14ac:dyDescent="0.3">
      <c r="A18" s="58" t="s">
        <v>19</v>
      </c>
      <c r="B18" s="57"/>
      <c r="C18" s="56"/>
      <c r="D18" s="55"/>
    </row>
    <row r="19" spans="1:15" x14ac:dyDescent="0.2">
      <c r="A19" s="4"/>
      <c r="B19" s="4"/>
      <c r="C19" s="4"/>
      <c r="D19" s="54"/>
    </row>
    <row r="20" spans="1:15" ht="13.5" thickBot="1" x14ac:dyDescent="0.25">
      <c r="A20" s="4"/>
      <c r="B20" s="4"/>
      <c r="C20" s="4"/>
      <c r="D20" s="54"/>
    </row>
    <row r="21" spans="1:15" ht="16.5" thickBot="1" x14ac:dyDescent="0.3">
      <c r="A21" s="91" t="s">
        <v>37</v>
      </c>
      <c r="B21" s="92"/>
      <c r="C21" s="93"/>
      <c r="D21" s="53"/>
      <c r="E21" s="51" t="s">
        <v>36</v>
      </c>
      <c r="F21" s="50"/>
    </row>
    <row r="22" spans="1:15" ht="16.5" thickBot="1" x14ac:dyDescent="0.3">
      <c r="A22" s="91" t="s">
        <v>35</v>
      </c>
      <c r="B22" s="92"/>
      <c r="C22" s="93"/>
      <c r="D22" s="52"/>
      <c r="E22" s="51" t="s">
        <v>34</v>
      </c>
      <c r="F22" s="50"/>
    </row>
    <row r="23" spans="1:15" x14ac:dyDescent="0.2">
      <c r="F23" s="50"/>
      <c r="J23" s="49"/>
      <c r="K23" s="49"/>
      <c r="L23" s="49"/>
      <c r="M23" s="49"/>
      <c r="N23" s="49"/>
    </row>
    <row r="24" spans="1:15" ht="13.5" thickBot="1" x14ac:dyDescent="0.25">
      <c r="H24" s="49"/>
    </row>
    <row r="25" spans="1:15" x14ac:dyDescent="0.2">
      <c r="A25" s="37" t="s">
        <v>33</v>
      </c>
      <c r="B25" s="36"/>
      <c r="C25" s="36"/>
      <c r="D25" s="36"/>
      <c r="E25" s="36"/>
      <c r="F25" s="36"/>
      <c r="G25" s="35"/>
      <c r="H25" s="24"/>
      <c r="I25" s="37" t="s">
        <v>32</v>
      </c>
      <c r="J25" s="48"/>
      <c r="K25" s="48"/>
      <c r="L25" s="36"/>
      <c r="M25" s="36"/>
      <c r="N25" s="36"/>
      <c r="O25" s="47"/>
    </row>
    <row r="26" spans="1:15" x14ac:dyDescent="0.2">
      <c r="A26" s="18"/>
      <c r="B26" s="17"/>
      <c r="C26" s="17"/>
      <c r="D26" s="17"/>
      <c r="E26" s="17"/>
      <c r="F26" s="17"/>
      <c r="G26" s="16"/>
      <c r="H26" s="24"/>
      <c r="I26" s="18"/>
      <c r="J26" s="17"/>
      <c r="K26" s="17"/>
      <c r="L26" s="17"/>
      <c r="M26" s="17"/>
      <c r="N26" s="17"/>
      <c r="O26" s="16"/>
    </row>
    <row r="27" spans="1:15" x14ac:dyDescent="0.2">
      <c r="A27" s="18"/>
      <c r="B27" s="17"/>
      <c r="C27" s="17"/>
      <c r="D27" s="17"/>
      <c r="E27" s="17"/>
      <c r="F27" s="17"/>
      <c r="G27" s="16"/>
      <c r="H27" s="24"/>
      <c r="I27" s="18"/>
      <c r="J27" s="17"/>
      <c r="K27" s="17"/>
      <c r="L27" s="26"/>
      <c r="M27" s="17"/>
      <c r="N27" s="17"/>
      <c r="O27" s="16"/>
    </row>
    <row r="28" spans="1:15" x14ac:dyDescent="0.2">
      <c r="A28" s="18"/>
      <c r="B28" s="17" t="s">
        <v>31</v>
      </c>
      <c r="C28" s="17"/>
      <c r="D28" s="17"/>
      <c r="E28" s="17"/>
      <c r="F28" s="46">
        <f>D21</f>
        <v>0</v>
      </c>
      <c r="G28" s="16"/>
      <c r="H28" s="40"/>
      <c r="I28" s="18"/>
      <c r="J28" s="17" t="s">
        <v>26</v>
      </c>
      <c r="K28" s="17"/>
      <c r="L28" s="26"/>
      <c r="M28" s="17"/>
      <c r="N28" s="31">
        <f>F31</f>
        <v>0</v>
      </c>
      <c r="O28" s="16"/>
    </row>
    <row r="29" spans="1:15" ht="16.5" thickBot="1" x14ac:dyDescent="0.3">
      <c r="A29" s="18"/>
      <c r="B29" s="17" t="s">
        <v>30</v>
      </c>
      <c r="C29" s="17"/>
      <c r="D29" s="17"/>
      <c r="E29" s="26" t="s">
        <v>12</v>
      </c>
      <c r="F29" s="45">
        <f>D15</f>
        <v>0</v>
      </c>
      <c r="G29" s="16"/>
      <c r="H29" s="44"/>
      <c r="I29" s="18"/>
      <c r="J29" s="17" t="s">
        <v>29</v>
      </c>
      <c r="K29" s="17"/>
      <c r="L29" s="26"/>
      <c r="M29" s="26" t="s">
        <v>28</v>
      </c>
      <c r="N29" s="14">
        <f>D17</f>
        <v>0</v>
      </c>
      <c r="O29" s="16"/>
    </row>
    <row r="30" spans="1:15" ht="13.5" thickTop="1" x14ac:dyDescent="0.2">
      <c r="A30" s="18"/>
      <c r="B30" s="17"/>
      <c r="C30" s="17"/>
      <c r="D30" s="17"/>
      <c r="E30" s="17"/>
      <c r="F30" s="17"/>
      <c r="G30" s="16"/>
      <c r="H30" s="24"/>
      <c r="I30" s="18"/>
      <c r="J30" s="17" t="s">
        <v>27</v>
      </c>
      <c r="K30" s="17"/>
      <c r="L30" s="26"/>
      <c r="M30" s="31"/>
      <c r="N30" s="31">
        <f>IF(N29=0,0,ROUND(N28/N29,2))</f>
        <v>0</v>
      </c>
      <c r="O30" s="16"/>
    </row>
    <row r="31" spans="1:15" ht="16.5" thickBot="1" x14ac:dyDescent="0.3">
      <c r="A31" s="18"/>
      <c r="B31" s="23" t="s">
        <v>26</v>
      </c>
      <c r="C31" s="17"/>
      <c r="D31" s="17"/>
      <c r="E31" s="17"/>
      <c r="F31" s="43">
        <f>ROUND(F28*F29,2)</f>
        <v>0</v>
      </c>
      <c r="G31" s="16"/>
      <c r="H31" s="24"/>
      <c r="I31" s="18"/>
      <c r="J31" s="17" t="s">
        <v>25</v>
      </c>
      <c r="K31" s="17"/>
      <c r="L31" s="17"/>
      <c r="M31" s="26" t="s">
        <v>12</v>
      </c>
      <c r="N31" s="42">
        <f>D13</f>
        <v>0</v>
      </c>
      <c r="O31" s="16"/>
    </row>
    <row r="32" spans="1:15" ht="17.25" thickTop="1" thickBot="1" x14ac:dyDescent="0.3">
      <c r="A32" s="18"/>
      <c r="B32" s="17"/>
      <c r="C32" s="17"/>
      <c r="D32" s="17"/>
      <c r="E32" s="17"/>
      <c r="F32" s="41"/>
      <c r="G32" s="16"/>
      <c r="H32" s="40"/>
      <c r="I32" s="18"/>
      <c r="J32" s="17" t="s">
        <v>24</v>
      </c>
      <c r="K32" s="17"/>
      <c r="L32" s="17"/>
      <c r="M32" s="31"/>
      <c r="N32" s="22">
        <f>IF(D11&gt;0,N30*N31,IF(D13&gt;0,N30*N31,0))</f>
        <v>0</v>
      </c>
      <c r="O32" s="16"/>
    </row>
    <row r="33" spans="1:15" ht="14.25" thickTop="1" thickBot="1" x14ac:dyDescent="0.25">
      <c r="A33" s="15"/>
      <c r="B33" s="14"/>
      <c r="C33" s="14"/>
      <c r="D33" s="14"/>
      <c r="E33" s="14"/>
      <c r="F33" s="14"/>
      <c r="G33" s="13"/>
      <c r="H33" s="4"/>
      <c r="I33" s="15"/>
      <c r="J33" s="14"/>
      <c r="K33" s="14"/>
      <c r="L33" s="14"/>
      <c r="M33" s="14"/>
      <c r="N33" s="14"/>
      <c r="O33" s="13"/>
    </row>
    <row r="34" spans="1:15" ht="13.5" thickBo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39"/>
      <c r="M34" s="4"/>
      <c r="N34" s="4"/>
      <c r="O34" s="4"/>
    </row>
    <row r="35" spans="1:15" x14ac:dyDescent="0.2">
      <c r="A35" s="37" t="s">
        <v>23</v>
      </c>
      <c r="B35" s="36"/>
      <c r="C35" s="36"/>
      <c r="D35" s="36"/>
      <c r="E35" s="36"/>
      <c r="F35" s="38"/>
      <c r="G35" s="35"/>
      <c r="H35" s="4"/>
      <c r="I35" s="37" t="s">
        <v>22</v>
      </c>
      <c r="J35" s="36"/>
      <c r="K35" s="36"/>
      <c r="L35" s="17"/>
      <c r="M35" s="36"/>
      <c r="N35" s="36"/>
      <c r="O35" s="35"/>
    </row>
    <row r="36" spans="1:15" x14ac:dyDescent="0.2">
      <c r="A36" s="18"/>
      <c r="B36" s="17"/>
      <c r="C36" s="17"/>
      <c r="D36" s="17"/>
      <c r="E36" s="17"/>
      <c r="F36" s="17"/>
      <c r="G36" s="16"/>
      <c r="H36" s="4"/>
      <c r="I36" s="18"/>
      <c r="J36" s="17" t="s">
        <v>21</v>
      </c>
      <c r="K36" s="17"/>
      <c r="L36" s="17"/>
      <c r="M36" s="17"/>
      <c r="N36" s="17">
        <f>D12+D13</f>
        <v>0</v>
      </c>
      <c r="O36" s="16"/>
    </row>
    <row r="37" spans="1:15" x14ac:dyDescent="0.2">
      <c r="A37" s="18"/>
      <c r="B37" s="17" t="s">
        <v>20</v>
      </c>
      <c r="C37" s="17"/>
      <c r="D37" s="17"/>
      <c r="E37" s="17"/>
      <c r="F37" s="31">
        <f>H3</f>
        <v>0</v>
      </c>
      <c r="G37" s="16"/>
      <c r="H37" s="4"/>
      <c r="I37" s="18"/>
      <c r="J37" s="17" t="s">
        <v>19</v>
      </c>
      <c r="K37" s="17"/>
      <c r="L37" s="17"/>
      <c r="M37" s="26" t="s">
        <v>10</v>
      </c>
      <c r="N37" s="33">
        <f>D18</f>
        <v>0</v>
      </c>
      <c r="O37" s="16"/>
    </row>
    <row r="38" spans="1:15" ht="13.5" thickBot="1" x14ac:dyDescent="0.25">
      <c r="A38" s="18"/>
      <c r="B38" s="17" t="s">
        <v>18</v>
      </c>
      <c r="C38" s="17"/>
      <c r="D38" s="17"/>
      <c r="E38" s="17"/>
      <c r="F38" s="31">
        <f>H4</f>
        <v>0</v>
      </c>
      <c r="G38" s="16"/>
      <c r="H38" s="4"/>
      <c r="I38" s="18"/>
      <c r="J38" s="17" t="s">
        <v>17</v>
      </c>
      <c r="K38" s="17"/>
      <c r="L38" s="17"/>
      <c r="M38" s="17"/>
      <c r="N38" s="34">
        <f>N36-N37</f>
        <v>0</v>
      </c>
      <c r="O38" s="16"/>
    </row>
    <row r="39" spans="1:15" x14ac:dyDescent="0.2">
      <c r="A39" s="18"/>
      <c r="B39" s="33" t="s">
        <v>16</v>
      </c>
      <c r="C39" s="33"/>
      <c r="D39" s="17"/>
      <c r="E39" s="26" t="s">
        <v>8</v>
      </c>
      <c r="F39" s="32">
        <f>ROUND(D22,5)</f>
        <v>0</v>
      </c>
      <c r="G39" s="16"/>
      <c r="H39" s="4"/>
      <c r="I39" s="18"/>
      <c r="J39" s="94" t="s">
        <v>15</v>
      </c>
      <c r="K39" s="94"/>
      <c r="L39" s="94"/>
      <c r="M39" s="26"/>
      <c r="N39" s="17">
        <f>IF(N38&gt;0,MIN(N38,D12),0)</f>
        <v>0</v>
      </c>
      <c r="O39" s="16"/>
    </row>
    <row r="40" spans="1:15" ht="13.5" thickBot="1" x14ac:dyDescent="0.25">
      <c r="A40" s="18"/>
      <c r="B40" s="23" t="s">
        <v>14</v>
      </c>
      <c r="C40" s="17"/>
      <c r="D40" s="17"/>
      <c r="E40" s="17"/>
      <c r="F40" s="31">
        <f>ROUND((F37-F38)*F39,2)</f>
        <v>0</v>
      </c>
      <c r="G40" s="16"/>
      <c r="H40" s="4"/>
      <c r="I40" s="18"/>
      <c r="J40" s="17" t="s">
        <v>13</v>
      </c>
      <c r="K40" s="17"/>
      <c r="L40" s="17"/>
      <c r="M40" s="26" t="s">
        <v>12</v>
      </c>
      <c r="N40" s="30"/>
      <c r="O40" s="16"/>
    </row>
    <row r="41" spans="1:15" ht="13.5" thickTop="1" x14ac:dyDescent="0.2">
      <c r="A41" s="18"/>
      <c r="B41" s="17" t="s">
        <v>11</v>
      </c>
      <c r="C41" s="17"/>
      <c r="D41" s="17"/>
      <c r="E41" s="26" t="s">
        <v>10</v>
      </c>
      <c r="F41" s="29">
        <f>D16</f>
        <v>0</v>
      </c>
      <c r="G41" s="16"/>
      <c r="H41" s="28"/>
      <c r="I41" s="18"/>
      <c r="J41" s="17"/>
      <c r="K41" s="17"/>
      <c r="L41" s="17"/>
      <c r="M41" s="17"/>
      <c r="N41" s="17"/>
      <c r="O41" s="16"/>
    </row>
    <row r="42" spans="1:15" ht="16.5" thickBot="1" x14ac:dyDescent="0.3">
      <c r="A42" s="18"/>
      <c r="B42" s="17"/>
      <c r="C42" s="17"/>
      <c r="D42" s="17"/>
      <c r="E42" s="17"/>
      <c r="F42" s="27">
        <f>MAX(0,F40-F41)</f>
        <v>0</v>
      </c>
      <c r="G42" s="16"/>
      <c r="H42" s="4"/>
      <c r="I42" s="18"/>
      <c r="J42" s="17" t="s">
        <v>2</v>
      </c>
      <c r="K42" s="17"/>
      <c r="L42" s="17"/>
      <c r="M42" s="17"/>
      <c r="N42" s="22">
        <f>IF(N39&gt;0,N39*N40,0)</f>
        <v>0</v>
      </c>
      <c r="O42" s="16"/>
    </row>
    <row r="43" spans="1:15" ht="14.25" thickTop="1" thickBot="1" x14ac:dyDescent="0.25">
      <c r="A43" s="18"/>
      <c r="B43" s="17" t="s">
        <v>9</v>
      </c>
      <c r="C43" s="17"/>
      <c r="D43" s="17"/>
      <c r="E43" s="26" t="s">
        <v>8</v>
      </c>
      <c r="F43" s="25">
        <v>0.75</v>
      </c>
      <c r="G43" s="16"/>
      <c r="H43" s="4"/>
      <c r="I43" s="15"/>
      <c r="J43" s="14"/>
      <c r="K43" s="14"/>
      <c r="L43" s="14"/>
      <c r="M43" s="14"/>
      <c r="N43" s="14"/>
      <c r="O43" s="13"/>
    </row>
    <row r="44" spans="1:15" ht="14.25" thickTop="1" thickBot="1" x14ac:dyDescent="0.25">
      <c r="A44" s="18"/>
      <c r="B44" s="24"/>
      <c r="C44" s="17"/>
      <c r="D44" s="17"/>
      <c r="E44" s="17"/>
      <c r="F44" s="24"/>
      <c r="G44" s="16"/>
      <c r="H44" s="4"/>
      <c r="I44" s="4"/>
      <c r="J44" s="4"/>
      <c r="K44" s="4"/>
      <c r="L44" s="4"/>
      <c r="M44" s="4"/>
      <c r="N44" s="4"/>
      <c r="O44" s="4"/>
    </row>
    <row r="45" spans="1:15" ht="16.5" thickBot="1" x14ac:dyDescent="0.3">
      <c r="A45" s="18"/>
      <c r="B45" s="23" t="s">
        <v>7</v>
      </c>
      <c r="C45" s="17"/>
      <c r="D45" s="17"/>
      <c r="E45" s="17"/>
      <c r="F45" s="22">
        <f>IF(+F42*F43&gt;0,ROUND(+F42*F43,2),0)</f>
        <v>0</v>
      </c>
      <c r="G45" s="16"/>
      <c r="H45" s="4"/>
      <c r="I45" s="21" t="s">
        <v>6</v>
      </c>
      <c r="J45" s="20"/>
      <c r="K45" s="20"/>
      <c r="L45" s="20"/>
      <c r="M45" s="20"/>
      <c r="N45" s="20"/>
      <c r="O45" s="19"/>
    </row>
    <row r="46" spans="1:15" ht="13.5" thickTop="1" x14ac:dyDescent="0.2">
      <c r="A46" s="18"/>
      <c r="B46" s="17"/>
      <c r="C46" s="17"/>
      <c r="D46" s="17"/>
      <c r="E46" s="17"/>
      <c r="F46" s="17"/>
      <c r="G46" s="16"/>
      <c r="H46" s="4"/>
      <c r="I46" s="9"/>
      <c r="J46" s="7"/>
      <c r="K46" s="7"/>
      <c r="L46" s="7"/>
      <c r="M46" s="7"/>
      <c r="N46" s="7"/>
      <c r="O46" s="5"/>
    </row>
    <row r="47" spans="1:15" x14ac:dyDescent="0.2">
      <c r="A47" s="18"/>
      <c r="B47" s="17"/>
      <c r="C47" s="17"/>
      <c r="D47" s="17"/>
      <c r="E47" s="17"/>
      <c r="F47" s="17"/>
      <c r="G47" s="16"/>
      <c r="H47" s="4"/>
      <c r="I47" s="9"/>
      <c r="J47" s="95" t="s">
        <v>5</v>
      </c>
      <c r="K47" s="95"/>
      <c r="L47" s="95"/>
      <c r="M47" s="95"/>
      <c r="N47" s="12">
        <f>IF(B5="I",F31,IF(B5="H",F31,N32))</f>
        <v>0</v>
      </c>
      <c r="O47" s="5"/>
    </row>
    <row r="48" spans="1:15" ht="13.5" thickBot="1" x14ac:dyDescent="0.25">
      <c r="A48" s="15"/>
      <c r="B48" s="14"/>
      <c r="C48" s="14"/>
      <c r="D48" s="14"/>
      <c r="E48" s="14"/>
      <c r="F48" s="14"/>
      <c r="G48" s="13"/>
      <c r="H48" s="4"/>
      <c r="I48" s="9"/>
      <c r="J48" s="7" t="s">
        <v>4</v>
      </c>
      <c r="K48" s="7"/>
      <c r="L48" s="7"/>
      <c r="M48" s="11" t="s">
        <v>1</v>
      </c>
      <c r="N48" s="12">
        <f>H5</f>
        <v>0</v>
      </c>
      <c r="O48" s="5"/>
    </row>
    <row r="49" spans="1:15" x14ac:dyDescent="0.2">
      <c r="A49" s="4"/>
      <c r="B49" s="4"/>
      <c r="C49" s="4"/>
      <c r="D49" s="4"/>
      <c r="E49" s="4"/>
      <c r="F49" s="4"/>
      <c r="G49" s="4"/>
      <c r="H49" s="4"/>
      <c r="I49" s="9"/>
      <c r="J49" s="7" t="s">
        <v>3</v>
      </c>
      <c r="K49" s="7"/>
      <c r="L49" s="7"/>
      <c r="M49" s="11" t="s">
        <v>1</v>
      </c>
      <c r="N49" s="12">
        <f>IF(D13=0,0,IF(D10=0,0,F45))</f>
        <v>0</v>
      </c>
      <c r="O49" s="5"/>
    </row>
    <row r="50" spans="1:15" ht="13.5" thickBot="1" x14ac:dyDescent="0.25">
      <c r="A50" s="4"/>
      <c r="B50" s="4"/>
      <c r="C50" s="4"/>
      <c r="D50" s="4"/>
      <c r="E50" s="4"/>
      <c r="F50" s="4"/>
      <c r="G50" s="4"/>
      <c r="H50" s="4"/>
      <c r="I50" s="9"/>
      <c r="J50" s="7" t="s">
        <v>2</v>
      </c>
      <c r="K50" s="7"/>
      <c r="L50" s="7"/>
      <c r="M50" s="11" t="s">
        <v>1</v>
      </c>
      <c r="N50" s="10">
        <f>IF(D10=0,0,N42)</f>
        <v>0</v>
      </c>
      <c r="O50" s="5"/>
    </row>
    <row r="51" spans="1:15" ht="17.25" thickTop="1" thickBot="1" x14ac:dyDescent="0.3">
      <c r="A51" s="4"/>
      <c r="B51" s="4"/>
      <c r="C51" s="4"/>
      <c r="D51" s="4"/>
      <c r="E51" s="4"/>
      <c r="F51" s="4"/>
      <c r="G51" s="4"/>
      <c r="H51" s="4"/>
      <c r="I51" s="9"/>
      <c r="J51" s="8" t="s">
        <v>0</v>
      </c>
      <c r="K51" s="7"/>
      <c r="L51" s="7"/>
      <c r="M51" s="7"/>
      <c r="N51" s="6" t="str">
        <f>IF(D10=0,"DENIED",IF(D13=0,(N47+N48+N50),SUM(N47:N50)))</f>
        <v>DENIED</v>
      </c>
      <c r="O51" s="5"/>
    </row>
    <row r="52" spans="1:15" ht="14.25" thickTop="1" thickBot="1" x14ac:dyDescent="0.25">
      <c r="A52" s="4"/>
      <c r="B52" s="4"/>
      <c r="C52" s="4"/>
      <c r="D52" s="4"/>
      <c r="E52" s="4"/>
      <c r="F52" s="4"/>
      <c r="G52" s="4"/>
      <c r="H52" s="4"/>
      <c r="I52" s="3"/>
      <c r="J52" s="2"/>
      <c r="K52" s="2"/>
      <c r="L52" s="2"/>
      <c r="M52" s="2"/>
      <c r="N52" s="2"/>
      <c r="O52" s="1"/>
    </row>
  </sheetData>
  <mergeCells count="18">
    <mergeCell ref="H5:I5"/>
    <mergeCell ref="H10:J15"/>
    <mergeCell ref="K10:M15"/>
    <mergeCell ref="F1:G1"/>
    <mergeCell ref="C3:E3"/>
    <mergeCell ref="F3:G3"/>
    <mergeCell ref="H3:I3"/>
    <mergeCell ref="K3:O6"/>
    <mergeCell ref="C4:E4"/>
    <mergeCell ref="F4:G4"/>
    <mergeCell ref="H4:I4"/>
    <mergeCell ref="C5:E5"/>
    <mergeCell ref="F5:G5"/>
    <mergeCell ref="A15:C15"/>
    <mergeCell ref="A21:C21"/>
    <mergeCell ref="A22:C22"/>
    <mergeCell ref="J39:L39"/>
    <mergeCell ref="J47:M47"/>
  </mergeCells>
  <conditionalFormatting sqref="A35:G48">
    <cfRule type="expression" dxfId="4" priority="1">
      <formula>$F$45&gt;0</formula>
    </cfRule>
  </conditionalFormatting>
  <conditionalFormatting sqref="K35:L38 O35:O43 M35:N39 I35:I43 J35:J39 J40:N43">
    <cfRule type="expression" dxfId="3" priority="2" stopIfTrue="1">
      <formula>($N$42)&gt;0</formula>
    </cfRule>
  </conditionalFormatting>
  <conditionalFormatting sqref="I25:O33">
    <cfRule type="expression" priority="3" stopIfTrue="1">
      <formula>($P$32)=0</formula>
    </cfRule>
    <cfRule type="expression" dxfId="2" priority="4" stopIfTrue="1">
      <formula>($N$32)&lt;($F$31)</formula>
    </cfRule>
  </conditionalFormatting>
  <conditionalFormatting sqref="A25:G33">
    <cfRule type="expression" dxfId="1" priority="5" stopIfTrue="1">
      <formula>($F$31)&lt;=($N$32)</formula>
    </cfRule>
    <cfRule type="expression" dxfId="0" priority="6" stopIfTrue="1">
      <formula>($P$32)=0</formula>
    </cfRule>
  </conditionalFormatting>
  <dataValidations count="4">
    <dataValidation type="list" allowBlank="1" showInputMessage="1" showErrorMessage="1" sqref="B3">
      <formula1>Prov_Number</formula1>
    </dataValidation>
    <dataValidation type="list" allowBlank="1" showInputMessage="1" showErrorMessage="1" errorTitle="Enter Correct Indicator" error="You must enter a correct Outlier Indicator" promptTitle="Please Enter a valid Indicator" prompt="I - Inlier_x000a_S - Same Day_x000a_T - Transfer_x000a_H - High Outlier" sqref="B5">
      <formula1>Outlier_Indicator</formula1>
    </dataValidation>
    <dataValidation type="list" allowBlank="1" showInputMessage="1" showErrorMessage="1" sqref="B6">
      <formula1>Date_span</formula1>
    </dataValidation>
    <dataValidation type="list" allowBlank="1" showInputMessage="1" showErrorMessage="1" sqref="B4">
      <formula1>DRG_Number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 Department of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 Lovell</dc:creator>
  <cp:lastModifiedBy>Sushma Desai</cp:lastModifiedBy>
  <dcterms:created xsi:type="dcterms:W3CDTF">2018-10-31T14:24:20Z</dcterms:created>
  <dcterms:modified xsi:type="dcterms:W3CDTF">2018-10-31T18:50:28Z</dcterms:modified>
</cp:coreProperties>
</file>